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655" windowHeight="112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<sst xmlns="http://schemas.openxmlformats.org/spreadsheetml/2006/main" count="56" uniqueCount="56">
  <si>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U dach Vs</t>
  </si>
  <si>
    <t>N</t>
  </si>
  <si>
    <t>My0 in V s / A cm</t>
  </si>
  <si>
    <t>I</t>
  </si>
  <si>
    <t>nach der Formel: I = B * L fe / (My0 * Myr * N)</t>
  </si>
  <si>
    <t>Eisenweglänge Lfe</t>
  </si>
  <si>
    <t>Schenkelfläche Afe</t>
  </si>
  <si>
    <t>nach der Formel: N = Udach / ( 2 * Pi * Fr * Afe * B dach)</t>
  </si>
  <si>
    <t>Primärspannung:</t>
  </si>
  <si>
    <t>Aeff gemessen</t>
  </si>
  <si>
    <t xml:space="preserve"> V eff gemessen</t>
  </si>
  <si>
    <t>Windungsspannung gemessen Veff</t>
  </si>
  <si>
    <t>Formel 1 Windungszahl Prim:</t>
  </si>
  <si>
    <t xml:space="preserve">für die Ermittlung von Vergleichdaten für die Berechnung eines ähnlichen, neuen Trafos: </t>
  </si>
  <si>
    <t>Achtung Trafosanfteinschalter benutzen damit das Amperemeter nicht beschädigt wird.</t>
  </si>
  <si>
    <t>Formel 2 Magnetisierungsstrom Ileerl Prim:</t>
  </si>
  <si>
    <t>Legende:</t>
  </si>
  <si>
    <t>Ausserdem lässt sich mit dem Blatt die maximale Betriebsinduktion, Bdach und das mittlere Myr des Kernes des bekannten Trafos ermitteln.</t>
  </si>
  <si>
    <t>B dach in Vs/qcm einfach</t>
  </si>
  <si>
    <t>Zeigt wie man aus den Daten eines vorhandenen, durchgemessenen Trafos, die Wickeldaten eines anderen Trafos berechnen kann.</t>
  </si>
  <si>
    <t>(Konstante)</t>
  </si>
  <si>
    <t>( aus: M.Fluss Phi  = B * A ,  B * Afe = My0 * Myr * I * N * Afe / Lfe )</t>
  </si>
  <si>
    <t>bedeutet: messen und ausfüllen</t>
  </si>
  <si>
    <t xml:space="preserve">bedeutet: variierend ausfüllen bis die gerechneten mit </t>
  </si>
  <si>
    <t>mit den gemessenen Werten übereinstimmen</t>
  </si>
  <si>
    <t>Maße v. Trafo-Ring-Kern in cm:</t>
  </si>
  <si>
    <t xml:space="preserve">3. Spann. Pro Windg. messen mit 10  Windungen um den Spulenwickel und Spannung pro Windung ausrechnen und in Tabelle bei F21 eintragen. </t>
  </si>
  <si>
    <t>Prim.windungen aus Wind.spann.</t>
  </si>
  <si>
    <t xml:space="preserve"> gerechnet</t>
  </si>
  <si>
    <t>I leerl. gemessen in A, bei gemessener Primärspannung, in Primärspule hinein.</t>
  </si>
  <si>
    <t>Windungen aus gemessener Windungsspannung</t>
  </si>
  <si>
    <t>Reihenfolge des Vorgehens zur Bestimmung von Bdach und Myr bei einem gegebenen Trafo, zur Kontrolle seiner Werte oder</t>
  </si>
  <si>
    <t xml:space="preserve">2. Trafo einschalten und Messen: Leerlaufstrom  in Tabelle bei F18 und die Primärspannung in Tabelle bei F24 eintragen. </t>
  </si>
  <si>
    <t>Anleitung: ( Nur die blauen Felder sind zur Eingabe freigegeben.)</t>
  </si>
  <si>
    <t>Myr</t>
  </si>
  <si>
    <t>Trafobezeichnung:</t>
  </si>
  <si>
    <t>wenn Windungen gerechnet gleich Windungen gemessen</t>
  </si>
  <si>
    <t>wenn gerechneter Strom gleich dem gemessenen</t>
  </si>
  <si>
    <t>Fensterbreite. Innen</t>
  </si>
  <si>
    <t>Paket-Dicke</t>
  </si>
  <si>
    <t>Kern-Breite aussen</t>
  </si>
  <si>
    <t>Fenster-Höhe</t>
  </si>
  <si>
    <t>1. Die Trafokernabmessungen ermitteln und  in Tabelle bei F15, G15, H15, I15, J15 eintragen.</t>
  </si>
  <si>
    <t>mittl.Myr in eckigen Kernen:</t>
  </si>
  <si>
    <t>Kern-Höhe aussen</t>
  </si>
  <si>
    <r>
      <t>Magnetkreis-berechnung-UI-geschachtelt-trafo.xls</t>
    </r>
    <r>
      <rPr>
        <sz val="10"/>
        <rFont val="Arial"/>
        <family val="0"/>
      </rPr>
      <t xml:space="preserve">,  </t>
    </r>
    <r>
      <rPr>
        <b/>
        <sz val="10"/>
        <rFont val="Arial"/>
        <family val="2"/>
      </rPr>
      <t>für geschachtelten UI Kern Trafo ohne Luftspalt,</t>
    </r>
    <r>
      <rPr>
        <sz val="10"/>
        <rFont val="Arial"/>
        <family val="0"/>
      </rPr>
      <t xml:space="preserve">  Beispielrechnung von EMEKO Ing. Büro. vom 16.08.2008</t>
    </r>
  </si>
  <si>
    <t>500 va, prim 230V</t>
  </si>
  <si>
    <t>Ampere mit Formel gerechnet, durch B23 abgleichen</t>
  </si>
  <si>
    <t>Windungen mit Formel gerechnet, durch B20 abgleichen</t>
  </si>
  <si>
    <t>(Das Myr bei kleinen Trafos von z.B. 80 VA ist nur ca. 2 / 3 so groß wie bei großenTrafos von z.B. 3kVA, das Myr von Ei Trafos mit geschweißtem Kern beträgt ca. 3000)</t>
  </si>
  <si>
    <t>(Das mittlere Myr von UI Trafos mit geschachteltem Kern, ohne Luftspalt, beträgt ca. 7000. Das Myr von Ringkerntrafos beträgt mehr als 40000.)</t>
  </si>
  <si>
    <t>4. B dach in B20 durch größere Werte für &lt; Windungen oder umgekehrt abgleichen bis die errechneten Windungen in B9 gleich den gemessen Windungen in B10 sind.</t>
  </si>
  <si>
    <t>5. Myr in B23 durch größere oder kleinere Werte abgleichen bis der gerechnete Leerlaufstrom in B15 mit dem gemessenen Leerlaufstrom in B15 übereinstimmt.</t>
  </si>
  <si>
    <t>Die Windungszahl wird von Excel daraus errechnet und in H21 eingetragen.</t>
  </si>
  <si>
    <t>B</t>
  </si>
  <si>
    <t>(1 Tesla = 1* 10E-4 vs/qcm = 0,00010 in der Eingabe 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</si>
</sst>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 applyProtection="1">
      <alignment/>
      <protection locked="0"/>
    </xf>
    <xf numFmtId="2" fontId="3" fillId="0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2" fontId="0" fillId="2" borderId="9" xfId="0" applyNumberForma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E6" sqref="E6"/>
    </sheetView>
  </sheetViews>
  <sheetFormatPr defaultColWidth="11.421875" defaultRowHeight="12.75"/>
  <cols>
    <col min="1" max="1" width="4.57421875" style="0" customWidth="1"/>
    <col min="2" max="2" width="23.140625" style="0" customWidth="1"/>
    <col min="3" max="3" width="18.57421875" style="0" customWidth="1"/>
    <col min="4" max="4" width="7.00390625" style="0" customWidth="1"/>
    <col min="5" max="5" width="24.28125" style="0" customWidth="1"/>
    <col min="6" max="6" width="20.8515625" style="0" customWidth="1"/>
    <col min="7" max="7" width="16.7109375" style="0" customWidth="1"/>
    <col min="8" max="8" width="16.8515625" style="0" customWidth="1"/>
    <col min="9" max="9" width="16.421875" style="0" customWidth="1"/>
    <col min="10" max="10" width="12.140625" style="0" customWidth="1"/>
    <col min="11" max="11" width="17.140625" style="0" customWidth="1"/>
    <col min="12" max="12" width="16.00390625" style="0" customWidth="1"/>
  </cols>
  <sheetData>
    <row r="1" ht="12.75">
      <c r="B1" s="9" t="s">
        <v>45</v>
      </c>
    </row>
    <row r="2" ht="12.75">
      <c r="B2" t="s">
        <v>19</v>
      </c>
    </row>
    <row r="3" ht="12.75">
      <c r="B3" t="s">
        <v>17</v>
      </c>
    </row>
    <row r="4" ht="13.5" thickBot="1"/>
    <row r="5" spans="2:9" ht="13.5" thickBot="1">
      <c r="B5" s="10" t="s">
        <v>35</v>
      </c>
      <c r="C5" s="17" t="s">
        <v>46</v>
      </c>
      <c r="G5" t="s">
        <v>6</v>
      </c>
      <c r="H5" t="s">
        <v>5</v>
      </c>
      <c r="I5" t="s">
        <v>0</v>
      </c>
    </row>
    <row r="6" spans="7:9" ht="13.5" thickBot="1">
      <c r="G6" s="18">
        <f>(F15-H15)/2*G15</f>
        <v>15.2</v>
      </c>
      <c r="H6" s="18">
        <f>((F15-H15)/2+H15)*2+((I15-J15)/2+J15)*2</f>
        <v>45.9</v>
      </c>
      <c r="I6" s="28">
        <f>1.414*F24</f>
        <v>342.188</v>
      </c>
    </row>
    <row r="7" spans="2:10" ht="12.75">
      <c r="B7" s="1" t="s">
        <v>12</v>
      </c>
      <c r="C7" s="2"/>
      <c r="D7" s="3"/>
      <c r="F7" s="12" t="s">
        <v>16</v>
      </c>
      <c r="G7" s="5"/>
      <c r="H7" s="5"/>
      <c r="I7" s="5"/>
      <c r="J7" s="5"/>
    </row>
    <row r="8" spans="2:10" ht="13.5" thickBot="1">
      <c r="B8" s="4" t="s">
        <v>7</v>
      </c>
      <c r="C8" s="5"/>
      <c r="D8" s="6"/>
      <c r="F8" s="21">
        <v>123</v>
      </c>
      <c r="G8" s="5" t="s">
        <v>22</v>
      </c>
      <c r="I8" s="5"/>
      <c r="J8" s="5"/>
    </row>
    <row r="9" spans="1:10" ht="13.5" thickBot="1">
      <c r="A9" s="11" t="s">
        <v>1</v>
      </c>
      <c r="B9" s="14">
        <f>I6/(6.28*50*G6*B20)</f>
        <v>523.3243856304949</v>
      </c>
      <c r="C9" s="7" t="s">
        <v>48</v>
      </c>
      <c r="D9" s="8"/>
      <c r="E9" s="5"/>
      <c r="F9" s="22">
        <v>456</v>
      </c>
      <c r="G9" s="2" t="s">
        <v>23</v>
      </c>
      <c r="H9" s="2"/>
      <c r="I9" s="3"/>
      <c r="J9" s="5"/>
    </row>
    <row r="10" spans="2:9" ht="13.5" thickBot="1">
      <c r="B10" s="15">
        <f>H21</f>
        <v>523.8095238095237</v>
      </c>
      <c r="C10" t="s">
        <v>30</v>
      </c>
      <c r="F10" s="23">
        <v>789</v>
      </c>
      <c r="G10" s="7" t="s">
        <v>24</v>
      </c>
      <c r="H10" s="7"/>
      <c r="I10" s="8"/>
    </row>
    <row r="11" spans="2:6" ht="18.75" thickBot="1">
      <c r="B11" s="32" t="str">
        <f>IF(OR((B9+B9/100*5)&lt;B10,(B9-B9/100*5)&gt;B10),"B abgleichen in B20","B ist OK")</f>
        <v>B ist OK</v>
      </c>
      <c r="F11" s="13"/>
    </row>
    <row r="12" spans="2:10" ht="12.75">
      <c r="B12" s="1" t="s">
        <v>15</v>
      </c>
      <c r="C12" s="2"/>
      <c r="D12" s="3"/>
      <c r="F12" s="5"/>
      <c r="G12" s="5"/>
      <c r="H12" s="5"/>
      <c r="I12" s="5"/>
      <c r="J12" s="5"/>
    </row>
    <row r="13" spans="2:10" ht="12.75">
      <c r="B13" s="4" t="s">
        <v>4</v>
      </c>
      <c r="C13" s="5"/>
      <c r="D13" s="6"/>
      <c r="F13" t="s">
        <v>25</v>
      </c>
      <c r="G13" s="5"/>
      <c r="I13" s="5"/>
      <c r="J13" s="5"/>
    </row>
    <row r="14" spans="1:10" ht="13.5" thickBot="1">
      <c r="A14" s="11" t="s">
        <v>3</v>
      </c>
      <c r="B14" s="29">
        <f>B20*H6/(C25*B23*B9)</f>
        <v>0.13105384911378523</v>
      </c>
      <c r="C14" s="7" t="s">
        <v>47</v>
      </c>
      <c r="D14" s="8"/>
      <c r="F14" t="s">
        <v>40</v>
      </c>
      <c r="G14" t="s">
        <v>39</v>
      </c>
      <c r="H14" t="s">
        <v>38</v>
      </c>
      <c r="I14" s="5" t="s">
        <v>44</v>
      </c>
      <c r="J14" s="25" t="s">
        <v>41</v>
      </c>
    </row>
    <row r="15" spans="2:10" ht="13.5" thickBot="1">
      <c r="B15" s="30">
        <f>F18</f>
        <v>0.136</v>
      </c>
      <c r="C15" t="s">
        <v>9</v>
      </c>
      <c r="F15" s="26">
        <v>11.5</v>
      </c>
      <c r="G15" s="26">
        <v>4</v>
      </c>
      <c r="H15" s="26">
        <v>3.9</v>
      </c>
      <c r="I15" s="26">
        <v>19</v>
      </c>
      <c r="J15" s="26">
        <v>11.5</v>
      </c>
    </row>
    <row r="16" ht="18.75" thickBot="1">
      <c r="B16" s="31" t="str">
        <f>IF(OR((B14+B14/100*5)&lt;B15,(B14-B14/100*5)&gt;B15),"Myr abgleichen in B23","Myr ist OK")</f>
        <v>Myr ist OK</v>
      </c>
    </row>
    <row r="17" spans="2:9" ht="13.5" thickBot="1">
      <c r="B17" t="s">
        <v>21</v>
      </c>
      <c r="F17" s="1" t="s">
        <v>29</v>
      </c>
      <c r="G17" s="2"/>
      <c r="H17" s="3"/>
      <c r="I17" s="3"/>
    </row>
    <row r="18" spans="6:9" ht="13.5" thickBot="1">
      <c r="F18" s="24">
        <v>0.136</v>
      </c>
      <c r="G18" s="7"/>
      <c r="H18" s="7"/>
      <c r="I18" s="8"/>
    </row>
    <row r="19" spans="2:3" ht="13.5" thickBot="1">
      <c r="B19" s="10" t="s">
        <v>18</v>
      </c>
      <c r="C19" t="s">
        <v>55</v>
      </c>
    </row>
    <row r="20" spans="1:10" ht="13.5" thickBot="1">
      <c r="A20" s="11" t="s">
        <v>54</v>
      </c>
      <c r="B20" s="20">
        <v>0.000137</v>
      </c>
      <c r="C20" t="s">
        <v>36</v>
      </c>
      <c r="F20" s="1" t="s">
        <v>11</v>
      </c>
      <c r="G20" s="3"/>
      <c r="H20" s="5" t="s">
        <v>27</v>
      </c>
      <c r="I20" s="5"/>
      <c r="J20" s="5"/>
    </row>
    <row r="21" spans="6:10" ht="13.5" thickBot="1">
      <c r="F21" s="24">
        <v>0.462</v>
      </c>
      <c r="G21" s="8"/>
      <c r="H21" s="27">
        <f>F24/F21</f>
        <v>523.8095238095237</v>
      </c>
      <c r="I21" s="5" t="s">
        <v>28</v>
      </c>
      <c r="J21" s="5"/>
    </row>
    <row r="22" ht="13.5" thickBot="1">
      <c r="B22" s="10" t="s">
        <v>43</v>
      </c>
    </row>
    <row r="23" spans="1:6" ht="13.5" thickBot="1">
      <c r="A23" s="11" t="s">
        <v>34</v>
      </c>
      <c r="B23" s="19">
        <v>7300</v>
      </c>
      <c r="C23" t="s">
        <v>37</v>
      </c>
      <c r="F23" t="s">
        <v>8</v>
      </c>
    </row>
    <row r="24" spans="6:7" ht="13.5" thickBot="1">
      <c r="F24" s="24">
        <v>242</v>
      </c>
      <c r="G24" t="s">
        <v>10</v>
      </c>
    </row>
    <row r="25" spans="2:6" ht="12.75">
      <c r="B25" s="10" t="s">
        <v>2</v>
      </c>
      <c r="C25" s="12">
        <v>1.256E-08</v>
      </c>
      <c r="D25" t="s">
        <v>20</v>
      </c>
      <c r="F25" s="16"/>
    </row>
    <row r="27" ht="12.75">
      <c r="B27" s="9" t="s">
        <v>31</v>
      </c>
    </row>
    <row r="28" ht="12.75">
      <c r="E28" s="9" t="s">
        <v>13</v>
      </c>
    </row>
    <row r="29" ht="12.75">
      <c r="B29" t="s">
        <v>33</v>
      </c>
    </row>
    <row r="30" ht="12.75">
      <c r="B30" t="s">
        <v>42</v>
      </c>
    </row>
    <row r="32" ht="12.75">
      <c r="B32" t="s">
        <v>32</v>
      </c>
    </row>
    <row r="33" ht="12.75">
      <c r="E33" t="s">
        <v>14</v>
      </c>
    </row>
    <row r="34" ht="12.75">
      <c r="B34" t="s">
        <v>26</v>
      </c>
    </row>
    <row r="35" ht="12.75">
      <c r="E35" t="s">
        <v>53</v>
      </c>
    </row>
    <row r="36" ht="12.75">
      <c r="B36" t="s">
        <v>51</v>
      </c>
    </row>
    <row r="38" ht="12.75">
      <c r="B38" t="s">
        <v>52</v>
      </c>
    </row>
    <row r="40" ht="12.75">
      <c r="B40" t="s">
        <v>49</v>
      </c>
    </row>
    <row r="41" ht="12.75">
      <c r="B41" t="s">
        <v>50</v>
      </c>
    </row>
  </sheetData>
  <sheetProtection password="C748" sheet="1" objects="1" scenarios="1"/>
  <printOptions gridLines="1" headings="1"/>
  <pageMargins left="0.3937007874015748" right="0.4724409448818898" top="0.984251968503937" bottom="0.69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Athlon64</dc:creator>
  <cp:keywords/>
  <dc:description/>
  <cp:lastModifiedBy>Athlon64</cp:lastModifiedBy>
  <cp:lastPrinted>2008-08-18T13:08:03Z</cp:lastPrinted>
  <dcterms:created xsi:type="dcterms:W3CDTF">2008-08-13T12:50:00Z</dcterms:created>
  <dcterms:modified xsi:type="dcterms:W3CDTF">2008-08-18T13:48:14Z</dcterms:modified>
  <cp:category/>
  <cp:version/>
  <cp:contentType/>
  <cp:contentStatus/>
</cp:coreProperties>
</file>